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workbookProtection workbookAlgorithmName="SHA-512" workbookHashValue="pt9wJCJYW6s70cY5x5/Qu1QB4reDsOqQuRmMFKU9LxI/VGzHRJwKz6bPmRrLxrBY7ARafg5noonZlCQYzB5Ciw==" workbookSpinCount="100000" workbookSaltValue="omS96iTL8w/NbX/H3ItLBg==" lockStructure="1"/>
  <bookViews>
    <workbookView xWindow="36616" yWindow="65521" windowWidth="29040" windowHeight="15840" tabRatio="792" activeTab="0"/>
  </bookViews>
  <sheets>
    <sheet name="EdgeX End User Quotation" sheetId="28" r:id="rId1"/>
  </sheets>
  <definedNames>
    <definedName name="_xlnm.Print_Area" localSheetId="0">'EdgeX End User Quotation'!$B$2:$F$38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<sst xmlns="http://schemas.openxmlformats.org/spreadsheetml/2006/main" count="43" uniqueCount="42">
  <si>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Total Price</t>
  </si>
  <si>
    <t>Qty</t>
  </si>
  <si>
    <t>EdgeXAdapter SDK</t>
  </si>
  <si>
    <t>License $</t>
  </si>
  <si>
    <t>EdgeXConnect Licenses</t>
  </si>
  <si>
    <t>EdgeXStudio - Seat</t>
  </si>
  <si>
    <t>Notes</t>
  </si>
  <si>
    <t>EdgeXServer w/Read/Write &amp; Methods</t>
  </si>
  <si>
    <t>Beeond, Inc.</t>
  </si>
  <si>
    <t>To:</t>
  </si>
  <si>
    <t>Date</t>
  </si>
  <si>
    <t>&lt;company name&gt;</t>
  </si>
  <si>
    <t>20% of Licenses</t>
  </si>
  <si>
    <t>Proposal Number</t>
  </si>
  <si>
    <t>All Prices are US Dollars.</t>
  </si>
  <si>
    <t>New Bern, NC 28562  USA</t>
  </si>
  <si>
    <t>1822-6 South Glenburnie Road, Suite #213</t>
  </si>
  <si>
    <t>Mini - EdgeXServer - 100 Tag Limit</t>
  </si>
  <si>
    <t>Small - EdgeXServer - 500 Tag Limit</t>
  </si>
  <si>
    <t>Medium - EdgeXServer - 1000 Tag Limit</t>
  </si>
  <si>
    <t>XLarge - EdgeXServer - 5000 Tag Limit</t>
  </si>
  <si>
    <t>Large - EdgeXServer - 2500 Tag Limit</t>
  </si>
  <si>
    <t>The License is tied to a computer.</t>
  </si>
  <si>
    <t>EdgeXConnect Add Ons</t>
  </si>
  <si>
    <t>Website Quote</t>
  </si>
  <si>
    <t>Attn: &lt;Contact Name (email address)&gt;</t>
  </si>
  <si>
    <t>PERPETUAL</t>
  </si>
  <si>
    <t>SUBSCRIPTION</t>
  </si>
  <si>
    <t>SELECT LICENSE TYPE:</t>
  </si>
  <si>
    <t>Perpetual License Price</t>
  </si>
  <si>
    <t>Annual Maintenance</t>
  </si>
  <si>
    <t>PERPETUAL LICENSE - TOTAL AMOUNT DUE AT PURCHASE:</t>
  </si>
  <si>
    <t>SUBSCRIPTION LICENSE - TOTAL AMOUNT DUE AT PURCHASE:</t>
  </si>
  <si>
    <t>Renewed Annually on Purchase Anniversary.</t>
  </si>
  <si>
    <t>&lt;city, state/provence, country&gt;</t>
  </si>
  <si>
    <t>&lt;company address 2&gt;</t>
  </si>
  <si>
    <t>&lt;company address 1&gt;</t>
  </si>
  <si>
    <t>Required for new adapter development.</t>
  </si>
  <si>
    <t>- The License is tied to a computer and 
   Tag Count Limited.
- Includes: OPC UA Client, OPC UA Classic 
   and Modbus (TCP/IP &amp; RTU) Adapters.  
- Need an Adapter developed then 
   contact us at Sales@beeond.net</t>
  </si>
  <si>
    <t>Send this Quote and your Purchase Order to Sales@beeond.net 
Upon receipt we will issue an invoice and send licenses via email to the contact person.
Terms are Net 30 Days from receipt of invoice.</t>
  </si>
  <si>
    <t>Email: Sales@beeond.net</t>
  </si>
  <si>
    <r>
      <t>EdgeXConnect</t>
    </r>
    <r>
      <rPr>
        <b/>
        <vertAlign val="superscript"/>
        <sz val="14"/>
        <color theme="1"/>
        <rFont val="Calibri"/>
        <family val="2"/>
        <scheme val="minor"/>
      </rPr>
      <t>TM</t>
    </r>
    <r>
      <rPr>
        <b/>
        <sz val="14"/>
        <color theme="1"/>
        <rFont val="Calibri"/>
        <family val="2"/>
        <scheme val="minor"/>
      </rPr>
      <t xml:space="preserve"> Licenses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</si>
</sst>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theme="0"/>
      </left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>
        <color theme="0"/>
      </right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ont="1" applyFill="1"/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9" fillId="2" borderId="0" xfId="0" applyFont="1" applyFill="1" applyAlignment="1">
      <alignment vertical="center"/>
    </xf>
    <xf numFmtId="165" fontId="14" fillId="2" borderId="0" xfId="0" applyNumberFormat="1" applyFont="1" applyFill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9" fontId="0" fillId="2" borderId="0" xfId="15" applyFont="1" applyFill="1"/>
    <xf numFmtId="44" fontId="7" fillId="0" borderId="1" xfId="0" applyNumberFormat="1" applyFont="1" applyBorder="1" applyAlignment="1">
      <alignment horizontal="right" vertical="center"/>
    </xf>
    <xf numFmtId="44" fontId="7" fillId="0" borderId="5" xfId="0" applyNumberFormat="1" applyFont="1" applyBorder="1" applyAlignment="1">
      <alignment horizontal="right" vertical="center"/>
    </xf>
    <xf numFmtId="44" fontId="0" fillId="2" borderId="0" xfId="0" applyNumberFormat="1" applyFill="1"/>
    <xf numFmtId="164" fontId="10" fillId="0" borderId="1" xfId="0" applyNumberFormat="1" applyFont="1" applyBorder="1" applyAlignment="1">
      <alignment horizontal="right" vertical="center" wrapText="1"/>
    </xf>
    <xf numFmtId="44" fontId="10" fillId="0" borderId="1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 vertical="center"/>
    </xf>
    <xf numFmtId="1" fontId="0" fillId="2" borderId="1" xfId="0" applyNumberFormat="1" applyFill="1" applyBorder="1" applyAlignment="1">
      <alignment horizontal="center" vertical="center"/>
    </xf>
    <xf numFmtId="44" fontId="7" fillId="0" borderId="6" xfId="0" applyNumberFormat="1" applyFont="1" applyBorder="1" applyAlignment="1">
      <alignment horizontal="right" vertical="center"/>
    </xf>
    <xf numFmtId="44" fontId="2" fillId="4" borderId="7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top" wrapText="1" indent="1"/>
      <protection locked="0"/>
    </xf>
    <xf numFmtId="0" fontId="0" fillId="2" borderId="0" xfId="0" applyFill="1" applyBorder="1" applyAlignment="1" applyProtection="1">
      <alignment horizontal="left" vertical="top" wrapText="1" indent="1"/>
      <protection locked="0"/>
    </xf>
    <xf numFmtId="0" fontId="0" fillId="2" borderId="9" xfId="0" applyFill="1" applyBorder="1" applyAlignment="1" applyProtection="1">
      <alignment horizontal="left" vertical="top" wrapText="1" indent="1"/>
      <protection locked="0"/>
    </xf>
    <xf numFmtId="14" fontId="0" fillId="2" borderId="10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0" fillId="2" borderId="14" xfId="0" applyFill="1" applyBorder="1" applyAlignment="1" applyProtection="1">
      <alignment horizontal="left" vertical="center" indent="1"/>
      <protection locked="0"/>
    </xf>
    <xf numFmtId="0" fontId="0" fillId="2" borderId="15" xfId="0" applyFill="1" applyBorder="1" applyAlignment="1" applyProtection="1">
      <alignment horizontal="left" vertical="center" indent="1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2" borderId="18" xfId="0" applyFill="1" applyBorder="1"/>
    <xf numFmtId="0" fontId="13" fillId="2" borderId="19" xfId="0" applyFont="1" applyFill="1" applyBorder="1" applyAlignment="1">
      <alignment/>
    </xf>
    <xf numFmtId="0" fontId="0" fillId="0" borderId="19" xfId="0" applyBorder="1"/>
    <xf numFmtId="0" fontId="13" fillId="2" borderId="20" xfId="0" applyFont="1" applyFill="1" applyBorder="1" applyAlignment="1">
      <alignment/>
    </xf>
    <xf numFmtId="165" fontId="0" fillId="2" borderId="8" xfId="0" applyNumberFormat="1" applyFont="1" applyFill="1" applyBorder="1" applyAlignment="1">
      <alignment horizontal="left"/>
    </xf>
    <xf numFmtId="0" fontId="0" fillId="2" borderId="0" xfId="0" applyFill="1" applyBorder="1"/>
    <xf numFmtId="0" fontId="0" fillId="0" borderId="0" xfId="0" applyBorder="1"/>
    <xf numFmtId="0" fontId="0" fillId="2" borderId="9" xfId="0" applyFill="1" applyBorder="1"/>
    <xf numFmtId="0" fontId="0" fillId="2" borderId="8" xfId="0" applyFill="1" applyBorder="1"/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9" xfId="0" applyBorder="1"/>
    <xf numFmtId="0" fontId="5" fillId="2" borderId="8" xfId="0" applyFont="1" applyFill="1" applyBorder="1" applyAlignment="1">
      <alignment/>
    </xf>
    <xf numFmtId="0" fontId="0" fillId="2" borderId="0" xfId="0" applyFill="1" applyBorder="1" applyAlignment="1">
      <alignment horizontal="righ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21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right" vertical="center"/>
    </xf>
    <xf numFmtId="0" fontId="11" fillId="0" borderId="24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 wrapText="1"/>
    </xf>
    <xf numFmtId="0" fontId="11" fillId="0" borderId="25" xfId="0" applyFont="1" applyBorder="1" applyAlignment="1">
      <alignment horizontal="left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1</xdr:col>
      <xdr:colOff>1314450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66700"/>
          <a:ext cx="1266825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55AE5-8CDA-4A44-8E37-FF123B03AD85}">
  <sheetPr>
    <outlinePr summaryBelow="0" summaryRight="0"/>
    <pageSetUpPr fitToPage="1"/>
  </sheetPr>
  <dimension ref="B2:AL38"/>
  <sheetViews>
    <sheetView showGridLines="0" showRowColHeaders="0" tabSelected="1" workbookViewId="0" topLeftCell="A1">
      <selection activeCell="S6" sqref="S6"/>
    </sheetView>
  </sheetViews>
  <sheetFormatPr defaultColWidth="9.140625" defaultRowHeight="15"/>
  <cols>
    <col min="1" max="1" width="4.8515625" style="1" customWidth="1"/>
    <col min="2" max="2" width="35.7109375" style="0" customWidth="1"/>
    <col min="3" max="3" width="12.00390625" style="0" customWidth="1"/>
    <col min="4" max="4" width="10.421875" style="0" customWidth="1"/>
    <col min="5" max="5" width="14.00390625" style="0" customWidth="1"/>
    <col min="6" max="6" width="35.7109375" style="0" customWidth="1"/>
    <col min="7" max="7" width="21.8515625" style="0" customWidth="1"/>
    <col min="8" max="8" width="14.8515625" style="1" hidden="1" customWidth="1"/>
    <col min="9" max="9" width="10.140625" style="1" customWidth="1"/>
    <col min="10" max="10" width="11.7109375" style="1" customWidth="1"/>
    <col min="11" max="11" width="19.421875" style="1" customWidth="1"/>
    <col min="12" max="18" width="9.140625" style="1" customWidth="1"/>
  </cols>
  <sheetData>
    <row r="2" spans="2:38" ht="18.75" customHeight="1">
      <c r="B2" s="49"/>
      <c r="C2" s="50"/>
      <c r="D2" s="50"/>
      <c r="E2" s="51"/>
      <c r="F2" s="52"/>
      <c r="G2" s="9"/>
      <c r="H2" s="22"/>
      <c r="L2" s="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22.5" customHeight="1">
      <c r="B3" s="53"/>
      <c r="C3" s="54"/>
      <c r="D3" s="54"/>
      <c r="E3" s="55"/>
      <c r="F3" s="56"/>
      <c r="G3" s="1"/>
      <c r="H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12.75" customHeight="1">
      <c r="B4" s="57"/>
      <c r="C4" s="54"/>
      <c r="D4" s="54"/>
      <c r="E4" s="54"/>
      <c r="F4" s="56"/>
      <c r="G4" s="1"/>
      <c r="H4" s="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5" customHeight="1">
      <c r="B5" s="58" t="s">
        <v>8</v>
      </c>
      <c r="C5" s="59"/>
      <c r="D5" s="54"/>
      <c r="E5" s="60" t="s">
        <v>24</v>
      </c>
      <c r="F5" s="61"/>
      <c r="G5" s="8"/>
      <c r="H5" s="27" t="s">
        <v>26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15" customHeight="1">
      <c r="B6" s="58" t="s">
        <v>16</v>
      </c>
      <c r="C6" s="59"/>
      <c r="D6" s="54"/>
      <c r="E6" s="60"/>
      <c r="F6" s="61"/>
      <c r="G6" s="8"/>
      <c r="H6" s="27" t="s">
        <v>27</v>
      </c>
      <c r="J6" s="1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15" customHeight="1">
      <c r="B7" s="58" t="s">
        <v>15</v>
      </c>
      <c r="C7" s="59"/>
      <c r="D7" s="54"/>
      <c r="E7" s="60"/>
      <c r="F7" s="61"/>
      <c r="G7" s="8"/>
      <c r="H7" s="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15" customHeight="1">
      <c r="B8" s="62" t="s">
        <v>40</v>
      </c>
      <c r="C8" s="63"/>
      <c r="D8" s="54"/>
      <c r="E8" s="64"/>
      <c r="F8" s="65"/>
      <c r="G8" s="8"/>
      <c r="H8" s="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ht="12" customHeight="1">
      <c r="B9" s="66"/>
      <c r="C9" s="54"/>
      <c r="D9" s="54"/>
      <c r="E9" s="54"/>
      <c r="F9" s="67"/>
      <c r="G9" s="1"/>
      <c r="H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2:37" ht="15">
      <c r="B10" s="5" t="s">
        <v>9</v>
      </c>
      <c r="C10" s="6"/>
      <c r="D10" s="7"/>
      <c r="E10" s="55"/>
      <c r="F10" s="2" t="s">
        <v>10</v>
      </c>
      <c r="G10" s="1"/>
      <c r="H10" s="2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2:37" ht="15">
      <c r="B11" s="32" t="s">
        <v>11</v>
      </c>
      <c r="C11" s="33"/>
      <c r="D11" s="34"/>
      <c r="E11" s="55"/>
      <c r="F11" s="35">
        <f ca="1">TODAY()</f>
        <v>44664</v>
      </c>
      <c r="G11" s="1"/>
      <c r="H11" s="24" t="str">
        <f>LEFT(B11,3)</f>
        <v>&lt;co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2:37" ht="15">
      <c r="B12" s="32" t="s">
        <v>36</v>
      </c>
      <c r="C12" s="33"/>
      <c r="D12" s="34"/>
      <c r="E12" s="55"/>
      <c r="F12" s="36"/>
      <c r="G12" s="1"/>
      <c r="H12" s="2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2:37" ht="15">
      <c r="B13" s="32" t="s">
        <v>35</v>
      </c>
      <c r="C13" s="33"/>
      <c r="D13" s="34"/>
      <c r="E13" s="55"/>
      <c r="F13" s="68"/>
      <c r="G13" s="1"/>
      <c r="H13" s="25">
        <f ca="1">F11</f>
        <v>44664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2:37" ht="15">
      <c r="B14" s="32" t="s">
        <v>34</v>
      </c>
      <c r="C14" s="33"/>
      <c r="D14" s="34"/>
      <c r="E14" s="55"/>
      <c r="F14" s="2" t="s">
        <v>13</v>
      </c>
      <c r="G14" s="1"/>
      <c r="H14" s="2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2:37" ht="15">
      <c r="B15" s="40" t="s">
        <v>25</v>
      </c>
      <c r="C15" s="41"/>
      <c r="D15" s="42"/>
      <c r="E15" s="55"/>
      <c r="F15" s="19" t="str">
        <f ca="1">CONCATENATE(H11,,"-",H15)</f>
        <v>&lt;co-44664</v>
      </c>
      <c r="G15" s="1"/>
      <c r="H15" s="26" t="str">
        <f ca="1">TEXT(H13,"0")</f>
        <v>44664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2:38" ht="10.5" customHeight="1">
      <c r="B16" s="57"/>
      <c r="C16" s="54"/>
      <c r="D16" s="54"/>
      <c r="E16" s="54"/>
      <c r="F16" s="56"/>
      <c r="G16" s="1"/>
      <c r="H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8" s="1" customFormat="1" ht="21" customHeight="1">
      <c r="B17" s="69" t="s">
        <v>41</v>
      </c>
      <c r="C17" s="70" t="s">
        <v>28</v>
      </c>
      <c r="D17" s="37"/>
      <c r="E17" s="31" t="s">
        <v>26</v>
      </c>
      <c r="F17" s="100" t="s">
        <v>14</v>
      </c>
      <c r="H17" s="3"/>
    </row>
    <row r="18" spans="2:31" ht="8.25" customHeight="1" thickBot="1">
      <c r="B18" s="57"/>
      <c r="C18" s="54"/>
      <c r="D18" s="54"/>
      <c r="E18" s="54"/>
      <c r="F18" s="56"/>
      <c r="G18" s="1"/>
      <c r="H18" s="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7" ht="15">
      <c r="B19" s="71" t="s">
        <v>4</v>
      </c>
      <c r="C19" s="43" t="s">
        <v>3</v>
      </c>
      <c r="D19" s="43" t="s">
        <v>1</v>
      </c>
      <c r="E19" s="45" t="s">
        <v>0</v>
      </c>
      <c r="F19" s="43" t="s">
        <v>6</v>
      </c>
      <c r="G19" s="1"/>
      <c r="H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7.5" customHeight="1">
      <c r="B20" s="72"/>
      <c r="C20" s="44"/>
      <c r="D20" s="44"/>
      <c r="E20" s="46"/>
      <c r="F20" s="44"/>
      <c r="G20" s="1"/>
      <c r="H20" s="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95" customHeight="1" thickBot="1">
      <c r="B21" s="73" t="s">
        <v>5</v>
      </c>
      <c r="C21" s="16">
        <v>1200</v>
      </c>
      <c r="D21" s="29">
        <v>1</v>
      </c>
      <c r="E21" s="17">
        <f>IF(D21,D21*C21,"")</f>
        <v>1200</v>
      </c>
      <c r="F21" s="74" t="s">
        <v>22</v>
      </c>
      <c r="G21" s="1"/>
      <c r="H21" s="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95" customHeight="1" thickTop="1">
      <c r="B22" s="75" t="s">
        <v>7</v>
      </c>
      <c r="C22" s="10"/>
      <c r="D22" s="4"/>
      <c r="E22" s="11"/>
      <c r="F22" s="76"/>
      <c r="G22" s="1"/>
      <c r="H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95" customHeight="1">
      <c r="B23" s="73" t="s">
        <v>17</v>
      </c>
      <c r="C23" s="16">
        <v>1450</v>
      </c>
      <c r="D23" s="29">
        <v>1</v>
      </c>
      <c r="E23" s="17">
        <f aca="true" t="shared" si="0" ref="E23:E27">IF(D23,D23*C23,"")</f>
        <v>1450</v>
      </c>
      <c r="F23" s="77" t="s">
        <v>38</v>
      </c>
      <c r="G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95" customHeight="1">
      <c r="B24" s="73" t="s">
        <v>18</v>
      </c>
      <c r="C24" s="16">
        <v>2950</v>
      </c>
      <c r="D24" s="29"/>
      <c r="E24" s="17" t="str">
        <f t="shared" si="0"/>
        <v/>
      </c>
      <c r="F24" s="78"/>
      <c r="G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95" customHeight="1">
      <c r="B25" s="73" t="s">
        <v>19</v>
      </c>
      <c r="C25" s="16">
        <v>4450</v>
      </c>
      <c r="D25" s="29"/>
      <c r="E25" s="17" t="str">
        <f t="shared" si="0"/>
        <v/>
      </c>
      <c r="F25" s="78"/>
      <c r="G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95" customHeight="1">
      <c r="B26" s="73" t="s">
        <v>21</v>
      </c>
      <c r="C26" s="16">
        <v>6950</v>
      </c>
      <c r="D26" s="29"/>
      <c r="E26" s="17" t="str">
        <f t="shared" si="0"/>
        <v/>
      </c>
      <c r="F26" s="78"/>
      <c r="G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95" customHeight="1">
      <c r="B27" s="73" t="s">
        <v>20</v>
      </c>
      <c r="C27" s="16">
        <v>8950</v>
      </c>
      <c r="D27" s="29"/>
      <c r="E27" s="17" t="str">
        <f t="shared" si="0"/>
        <v/>
      </c>
      <c r="F27" s="79"/>
      <c r="G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95" customHeight="1">
      <c r="B28" s="75" t="s">
        <v>23</v>
      </c>
      <c r="C28" s="11"/>
      <c r="D28" s="28"/>
      <c r="E28" s="11"/>
      <c r="F28" s="75"/>
      <c r="G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95" customHeight="1" thickBot="1">
      <c r="B29" s="80" t="s">
        <v>2</v>
      </c>
      <c r="C29" s="18">
        <v>900</v>
      </c>
      <c r="D29" s="30"/>
      <c r="E29" s="20" t="str">
        <f>IF(D29,D29*C29,"")</f>
        <v/>
      </c>
      <c r="F29" s="74" t="s">
        <v>37</v>
      </c>
      <c r="G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95" customHeight="1" thickTop="1">
      <c r="B30" s="81" t="s">
        <v>29</v>
      </c>
      <c r="C30" s="48"/>
      <c r="D30" s="48"/>
      <c r="E30" s="14">
        <f>IF(E17="PERPETUAL",SUM(E21:E29),"")</f>
        <v>2650</v>
      </c>
      <c r="F30" s="82"/>
      <c r="G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83" t="s">
        <v>30</v>
      </c>
      <c r="C31" s="47" t="s">
        <v>12</v>
      </c>
      <c r="D31" s="47"/>
      <c r="E31" s="13">
        <f>IF(E17="PERPETUAL",0.2*E30,"")</f>
        <v>530</v>
      </c>
      <c r="F31" s="84"/>
      <c r="G31" s="1"/>
      <c r="J31" s="1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 thickBot="1">
      <c r="B32" s="85" t="s">
        <v>31</v>
      </c>
      <c r="C32" s="38"/>
      <c r="D32" s="39"/>
      <c r="E32" s="21">
        <f>IF(E17="PERPETUAL",E30+E31,"")</f>
        <v>3180</v>
      </c>
      <c r="F32" s="86"/>
      <c r="G32" s="1"/>
      <c r="J32" s="1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7.5" customHeight="1" thickBot="1">
      <c r="B33" s="57"/>
      <c r="C33" s="87"/>
      <c r="D33" s="88"/>
      <c r="E33" s="89"/>
      <c r="F33" s="56"/>
      <c r="G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 thickBot="1">
      <c r="B34" s="85" t="s">
        <v>32</v>
      </c>
      <c r="C34" s="38"/>
      <c r="D34" s="39"/>
      <c r="E34" s="21" t="str">
        <f>IF(E17="SUBSCRIPTION",ROUND(0.45*(SUM(E21:E29)),-1),"")</f>
        <v/>
      </c>
      <c r="F34" s="90" t="s">
        <v>33</v>
      </c>
      <c r="G34" s="1"/>
      <c r="J34" s="1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6" s="1" customFormat="1" ht="6.75" customHeight="1">
      <c r="B35" s="57"/>
      <c r="C35" s="54"/>
      <c r="D35" s="54"/>
      <c r="E35" s="54"/>
      <c r="F35" s="56"/>
    </row>
    <row r="36" spans="2:6" s="1" customFormat="1" ht="15.75" customHeight="1">
      <c r="B36" s="97" t="s">
        <v>39</v>
      </c>
      <c r="C36" s="98"/>
      <c r="D36" s="98"/>
      <c r="E36" s="98"/>
      <c r="F36" s="99"/>
    </row>
    <row r="37" spans="2:6" s="1" customFormat="1" ht="15">
      <c r="B37" s="91"/>
      <c r="C37" s="92"/>
      <c r="D37" s="92"/>
      <c r="E37" s="92"/>
      <c r="F37" s="93"/>
    </row>
    <row r="38" spans="2:6" s="1" customFormat="1" ht="15">
      <c r="B38" s="94"/>
      <c r="C38" s="95"/>
      <c r="D38" s="95"/>
      <c r="E38" s="95"/>
      <c r="F38" s="96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</sheetData>
  <sheetProtection algorithmName="SHA-512" hashValue="M70t7FBc7DHPU7eWS0Q3pDvDwwz0gmqyXdGhtoEpbBID1geLW1eDRLJN87O84/toMECC0uW9CElQCHDQdoLMbQ==" saltValue="RIc7jU1wh+Tf2miaFbasEA==" spinCount="100000" sheet="1" objects="1" scenarios="1"/>
  <mergeCells count="23">
    <mergeCell ref="D19:D20"/>
    <mergeCell ref="B34:D34"/>
    <mergeCell ref="E19:E20"/>
    <mergeCell ref="F19:F20"/>
    <mergeCell ref="F23:F27"/>
    <mergeCell ref="C31:D31"/>
    <mergeCell ref="C30:D30"/>
    <mergeCell ref="B36:F38"/>
    <mergeCell ref="B5:C5"/>
    <mergeCell ref="B6:C6"/>
    <mergeCell ref="B7:C7"/>
    <mergeCell ref="B11:D11"/>
    <mergeCell ref="F11:F12"/>
    <mergeCell ref="B12:D12"/>
    <mergeCell ref="E5:F7"/>
    <mergeCell ref="C17:D17"/>
    <mergeCell ref="F30:F32"/>
    <mergeCell ref="B32:D32"/>
    <mergeCell ref="B13:D13"/>
    <mergeCell ref="B14:D14"/>
    <mergeCell ref="B15:D15"/>
    <mergeCell ref="B19:B20"/>
    <mergeCell ref="C19:C20"/>
  </mergeCells>
  <dataValidations count="4">
    <dataValidation type="list" allowBlank="1" showInputMessage="1" showErrorMessage="1" sqref="E17">
      <formula1>$H$5:$H$6</formula1>
    </dataValidation>
    <dataValidation errorStyle="information" type="whole" allowBlank="1" showInputMessage="1" showErrorMessage="1" errorTitle="Contact Beeond " error="Contact Beeond, Inc at Sales@Beeond.net - You may qualify for a discount." sqref="D23:D27">
      <formula1>0</formula1>
      <formula2>20</formula2>
    </dataValidation>
    <dataValidation type="whole" allowBlank="1" showInputMessage="1" showErrorMessage="1" errorTitle="Contact Beeond." error="Contact Beeond, Inc at Sales@Beeond.net - You may qualify for a discount." sqref="D21">
      <formula1>0</formula1>
      <formula2>20</formula2>
    </dataValidation>
    <dataValidation errorStyle="information" type="whole" allowBlank="1" showInputMessage="1" showErrorMessage="1" errorTitle="One SDK per Customer" error="Only 1 Adapter SDK per customer is required." sqref="D29">
      <formula1>0</formula1>
      <formula2>1</formula2>
    </dataValidation>
  </dataValidations>
  <printOptions/>
  <pageMargins left="0.7" right="0.7" top="0.75" bottom="0.75" header="0.3" footer="0.3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LeBlanc</dc:creator>
  <cp:keywords/>
  <dc:description/>
  <cp:lastModifiedBy>Larry LeBlanc</cp:lastModifiedBy>
  <cp:lastPrinted>2022-04-13T18:02:45Z</cp:lastPrinted>
  <dcterms:created xsi:type="dcterms:W3CDTF">2019-06-05T17:08:32Z</dcterms:created>
  <dcterms:modified xsi:type="dcterms:W3CDTF">2022-04-13T18:06:52Z</dcterms:modified>
  <cp:category/>
  <cp:version/>
  <cp:contentType/>
  <cp:contentStatus/>
</cp:coreProperties>
</file>